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OLE_LINK1" localSheetId="0">Arkusz1!#REF!</definedName>
  </definedNames>
  <calcPr calcId="152511"/>
</workbook>
</file>

<file path=xl/calcChain.xml><?xml version="1.0" encoding="utf-8"?>
<calcChain xmlns="http://schemas.openxmlformats.org/spreadsheetml/2006/main">
  <c r="M18" i="1" l="1"/>
  <c r="M19" i="1"/>
  <c r="H14" i="1"/>
  <c r="H13" i="1"/>
  <c r="H12" i="1"/>
  <c r="H11" i="1"/>
  <c r="H10" i="1"/>
  <c r="H9" i="1"/>
  <c r="H8" i="1"/>
  <c r="H7" i="1"/>
  <c r="H5" i="1"/>
  <c r="H3" i="1"/>
  <c r="H4" i="1"/>
  <c r="AF18" i="1"/>
  <c r="AF20" i="1" s="1"/>
  <c r="AE18" i="1"/>
  <c r="AE20" i="1" s="1"/>
  <c r="AD18" i="1"/>
  <c r="AD20" i="1" s="1"/>
  <c r="AC18" i="1"/>
  <c r="AC20" i="1" s="1"/>
  <c r="AB18" i="1"/>
  <c r="AB20" i="1" s="1"/>
  <c r="AA18" i="1"/>
  <c r="AA20" i="1" s="1"/>
  <c r="Z18" i="1"/>
  <c r="Z20" i="1" s="1"/>
  <c r="Y18" i="1"/>
  <c r="Y20" i="1" s="1"/>
  <c r="X18" i="1"/>
  <c r="X20" i="1" s="1"/>
  <c r="W18" i="1"/>
  <c r="W20" i="1" s="1"/>
  <c r="V18" i="1"/>
  <c r="V20" i="1" s="1"/>
  <c r="U18" i="1"/>
  <c r="U20" i="1" s="1"/>
  <c r="T18" i="1"/>
  <c r="T20" i="1" s="1"/>
  <c r="S18" i="1"/>
  <c r="S20" i="1" s="1"/>
  <c r="R18" i="1"/>
  <c r="R20" i="1" s="1"/>
  <c r="Q18" i="1"/>
  <c r="Q20" i="1" s="1"/>
  <c r="P18" i="1"/>
  <c r="P20" i="1" s="1"/>
  <c r="O18" i="1"/>
  <c r="O20" i="1" s="1"/>
  <c r="N18" i="1"/>
  <c r="N20" i="1" s="1"/>
  <c r="L18" i="1"/>
  <c r="L20" i="1" s="1"/>
  <c r="H17" i="1"/>
  <c r="H16" i="1"/>
  <c r="M20" i="1" l="1"/>
  <c r="H18" i="1"/>
  <c r="H20" i="1" s="1"/>
  <c r="H15" i="1"/>
  <c r="H6" i="1" l="1"/>
</calcChain>
</file>

<file path=xl/sharedStrings.xml><?xml version="1.0" encoding="utf-8"?>
<sst xmlns="http://schemas.openxmlformats.org/spreadsheetml/2006/main" count="125" uniqueCount="78">
  <si>
    <t>Lp</t>
  </si>
  <si>
    <t>Kwota kredytu z umowy</t>
  </si>
  <si>
    <t>Zabezpieczenie</t>
  </si>
  <si>
    <t>Bank Polska Kasa Opieki S.A. Łódzkie Centrum Korporacyjne, Al.. G. Palki 5, 91-402 Łódź</t>
  </si>
  <si>
    <t>Weksel własny in blanco z deklaracją wekslową</t>
  </si>
  <si>
    <t>Bank Spółdzielczy w Poddębicach</t>
  </si>
  <si>
    <t xml:space="preserve">Kredyt na planowanego deficytu budżetu związanego z realizacją zadania inwestycyjnego pn: "Modernizacja systemu ciepłowniczego polegająca na budowie elektrociepłowni do produkcji energii cieplnej i elektrycznej w wysokosprawnej kogrneracji ze spalania gazu ziemnego w ramach projektu Termy Uniejów - Odnawialne źródła energii" </t>
  </si>
  <si>
    <t>Bank Spółdzielczy w Andrespolu z siedzibą w Andrespolu ul. Rokicińska 130A, 95-020 Andrespol</t>
  </si>
  <si>
    <t>Kredyt długoterminowy z przeznaczeniem na pokrycie planowanego deficytu budżetu związanego z realizacją zadań inwestycyjnych pn: Przebudowa drogi gminnej nr 111172E w miejscowości Wilamów-Góry, Przebudowa drogi gminnej nr 111160E w miejscowości Wielenin Kolonia, Przebudowa drogi gminnej nr 111160E w miejscowości Kozanki Wielkie - odcinek 1, Przebudowa drogi gminnej nr 111160 E w miejscowości Kozamki Wielkie - odcinek 2, Przebudowa drogi gminnej nr 111154E w miejscowości Człopy, Przebudowa drogi gminnej w miejscowości Kuczki, Przebudowa nawierzchni drogi gminnej w miejscowości Spycimierz - Łeg Baliński</t>
  </si>
  <si>
    <t xml:space="preserve">Rejonowy Bank Spółdzielczy w Lututowie </t>
  </si>
  <si>
    <t xml:space="preserve">Kredyt długoterminowy z przeznaczeniem na pokrycie planowanego deficytu budżetu w środkach własnych związanego z realiozacją zadań inwestycyjnch współfinansowanych ze środków z budżetu Unii Europejskiej oraz na pokrycie planowanego deficytu budżetu związanego z realizacją zadań inwestycyjnych pn: Budowa infrastruktury polegającej na budowie oświaetlenia ulicznego w Gminie Uzdrowqiskowej Uniejów, Zakup nieruchomości gruntowej przez Gminę Uniejów na zabezpieczenie budowy obiektów gminnych, Przebudowa dróg na terenie gminy Uniejów - etap II, Zasilanie terenów gminnych w obrębie działek 12/10 w energię elektryczną. </t>
  </si>
  <si>
    <t>Wojewódzki Fundusz Ochrony Środowiska i Gospodarki Wodnej w Łodzi</t>
  </si>
  <si>
    <t>Pożyczka na dofinansowanie zadania pn:Rozbudowa i przebudowa systemów: wodociągowego i kanalizacji zbiorczej, potrzebnych do rozwoju turystyki na terenie Gminy Uniejów w ramach Zintegrowanego Projektu pn: Termy Uniejów - regionalny markowy produkt turystyki uzdrowiskowej</t>
  </si>
  <si>
    <t>Pożyczka na dofinansowanie zadania pn:Wykonanie technologii uzdatniania wody basenowej w Kompleksie Termoalno-Basenowym w Uniejowie w ramach Zintegrowanego Projektu pn: Termy Uniejów - regionalny markowy produkt turystyki uzdrowiskowej</t>
  </si>
  <si>
    <t>Pożyczka na dofinansowanie zadania pn: Zakup pojemników do selektywnej zbiórki odpadów komunalnych na terenie gminy Uniejów</t>
  </si>
  <si>
    <t>Pożyczka na dofinansowanie zadania pn: Budowa 151 przydomowych oczyszczalni ścieków na terenie gminy Uniejów</t>
  </si>
  <si>
    <t>Pożyczka na dofinansowanie zadania pn: Budowa przyzagrodowych oczyszczalni ścieków na terenie gminy Uniejów</t>
  </si>
  <si>
    <t xml:space="preserve">Pożyczka narealizację zadania pn: Kompleksowa termomodernizacja komunalnych obiektów mieszkaniowych w Gminie Uniejów </t>
  </si>
  <si>
    <t>Zobowiązania według zawartych umów</t>
  </si>
  <si>
    <t>Umowa nr 22/LCK/2014/23546801 z dnia 13 12 2014 r./03 11 2014-31 12 2020</t>
  </si>
  <si>
    <t>Umowa nr 190/02/IDZ/15 z dnia 06 07 2015 r./31 01 2016-31 12 2020</t>
  </si>
  <si>
    <t>Umowa nr 45917/2015/68 z dnia 29 12 2015 r./ 31 07 2018-31 12 2026</t>
  </si>
  <si>
    <t>Umowa nr 1831/JST/2018 z dnia 17 08 2018 r./ 31 01 2021-31 12 2040</t>
  </si>
  <si>
    <t>Umowa nr 119/OW/P/2009 z dnia 31 12 2009 r./ 31 03 2011-31 12 2020</t>
  </si>
  <si>
    <t>Umowa nr 111/GW/P/2012 z dnia 15 06 2012 r./ 30 11 2012-31 10 2020</t>
  </si>
  <si>
    <t>Umowa nr 783/OZ/P/2013 z dnia 31 12 2013 r./ 28 02 2015- 31 12 2020</t>
  </si>
  <si>
    <t>Umowa nr 591/OW/P/2013 z dnia 25 10 2013 r./ 31 12 2014-31 12 2020</t>
  </si>
  <si>
    <t>Umowa nr 123/OW/P/2015 z dnia 10 07 2015 r./ 31 01 2016-31 12 2020</t>
  </si>
  <si>
    <t>Umowa nr 30/OA/P/2018 z dnia 21 05 2018 r.31 07 2018-31 12 2027</t>
  </si>
  <si>
    <t>Kredyt na pokrycie planowanwego deficytu budżetu związanego z realizacją zadań inwestycyjnych pn.: Modernizacja drogi dojazdowej do gruntów rolnych w m. Orzeszków Kolonia, Przebudowa ciągów komunikacyjnych na terenie m. Uniejów - ul. Spacerowa i ul. Ogrodowa, Zmiana ukształtowania terenu na obszarze zabytkowego zespołu zamkowo-parkowego i na terenie przyległym - budowa mobilnego systemu ochrony przeciwpowodziowej, Remont świetlicy wiejskiej z wymianą dachu na budynku OSP w Ostrowsku, Rozbudowa bydynku OSP w Wielenienie Kolonii</t>
  </si>
  <si>
    <t>Pożyczka Rozwój instytucji kultury w Uniejowie</t>
  </si>
  <si>
    <t>Bank Polskiej Spółdzielczości</t>
  </si>
  <si>
    <t>umowa nr 3535101/54/JST/POZ/19</t>
  </si>
  <si>
    <t>umowa nr 434/OA/P/2018 z dnia 22.11.2018</t>
  </si>
  <si>
    <t>nr 11/OW/PD/2019 z dnia 15 04 2019 r.</t>
  </si>
  <si>
    <t>Bank Spółdzielczy w Aleksandrowie Łódzkiem</t>
  </si>
  <si>
    <t>umowa nr 199182/255/2019 z dnia 28 08 2019 r.</t>
  </si>
  <si>
    <t>Bank Spółdzielczy w Andrespolu</t>
  </si>
  <si>
    <t>umowa nr 52105/2019/68 z dnia 20 12 2019 r.</t>
  </si>
  <si>
    <t>BGK</t>
  </si>
  <si>
    <t>Zobowiązania według zawartych umów + BGK</t>
  </si>
  <si>
    <t xml:space="preserve">                                                                                                 Informacja o pozostałych do spłaty zobowiązaniach  - stan na dzień 31 10 2020 r.</t>
  </si>
  <si>
    <t>Pożyczka na wyprzedzające finansowanie kosztów kwalifikowalnych operacji realizowanej w ramach PROW o nazwie Kształtowanie przestrzeni publicznej</t>
  </si>
  <si>
    <t>umowa nr PROW-07.4.1-11-01308-10</t>
  </si>
  <si>
    <t>Kredyt na pokrycie planowanego deficytu budżetu w środkach własnych związanego z realizacją zadań inwestycyjnych współfinansowanych ze środków z budżetu Unii  Europejskiej oraz na pokrycie planowanego deficytu budżetu związanego z realizacją zadania inwestycyjnego pn: „Zakup nieruchomości gruntowej przez Gminę Uniejów na zabezpieczenie budowy obiektów gminnych”.</t>
  </si>
  <si>
    <t>Kredyt z przeznaczeniem na pokrycie planowanego deficytu budżetu w środkach własnych związanego z realizacją zadań inwestycyjnych współfinansowanych ze środków z budżetu Unii  Europejskiej”.</t>
  </si>
  <si>
    <t>Kredyt z przeznaczeniem na pokrycie planowanego deficytu budżetu w środkach własnych związanego z realizacją zadań inwestycyjnych współfinansowanych ze środków z budżetu Unii  Europejskiej oraz na pokrycie planowanego deficytu budżetu związanego z realizacją zadania inwestycyjnego pn: „Przebudowa drogi gminnej Nr 11162E w miejscowości Ostrowsko, gmina Uniejów”.</t>
  </si>
  <si>
    <t>Nazwa podmiotu (np.. BANK…, NFOŚ, WFOŚ, firma leasingowa/fektoringowa)</t>
  </si>
  <si>
    <t>Typ długu (kredyt, pożyczka, leasing, faktoring)</t>
  </si>
  <si>
    <t>kredyt</t>
  </si>
  <si>
    <t xml:space="preserve">pożyczka </t>
  </si>
  <si>
    <t>Pożyczka Uzbrojenie wydzielonych terenów aktywaizacji gospodarczej w Gminie Uniejów</t>
  </si>
  <si>
    <t xml:space="preserve">Cel zaciągnięcia zobowiązania </t>
  </si>
  <si>
    <t>data zawarcia umowy</t>
  </si>
  <si>
    <t>Saldo kredytu lub pożyczki wg stanu na 1 stycznia br. - do obliczenia odsetek</t>
  </si>
  <si>
    <t>Kwota pozostała do spłąty wg ostatniego zakończonego i rozliczonego miesiąca</t>
  </si>
  <si>
    <t>Data całkowitej spłaty</t>
  </si>
  <si>
    <t>31 12 2020</t>
  </si>
  <si>
    <t>31 12 2026</t>
  </si>
  <si>
    <t>31 12 2040</t>
  </si>
  <si>
    <t>31 10 2020</t>
  </si>
  <si>
    <t>31 12 2027</t>
  </si>
  <si>
    <t>30 11 2033</t>
  </si>
  <si>
    <t>31 12 2034</t>
  </si>
  <si>
    <t>31 12 2035</t>
  </si>
  <si>
    <t>Oprocentowanie</t>
  </si>
  <si>
    <t>* WIBOR dla 1 miesięcznych złotowych depozytów międzybankowych wyliczonej jako średnia z ostatniego miesiąca poprzedzającego miesiąc za który naliczane jest oprocenowanie</t>
  </si>
  <si>
    <t>WIBOR* Marża 0,54%</t>
  </si>
  <si>
    <t>WIBOR* Marża 0,75%</t>
  </si>
  <si>
    <t>WIBOR* Marża 0,97%</t>
  </si>
  <si>
    <t>WIBOR* Marża 0,43%</t>
  </si>
  <si>
    <t>oprocentowanie 0,50%</t>
  </si>
  <si>
    <t>oprocentowanie 1,5%</t>
  </si>
  <si>
    <t>oprocentowanie 2,5%</t>
  </si>
  <si>
    <t>umorzona  31 12 2020</t>
  </si>
  <si>
    <t>oprocentowanie 1,75%</t>
  </si>
  <si>
    <t>WIBOR* Marża 0,39%</t>
  </si>
  <si>
    <t>WIBOR* Marża 0,34%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</si>
</sst>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7"/>
      <color theme="1"/>
      <name val="Calibri"/>
      <family val="2"/>
      <scheme val="minor"/>
    </font>
    <font>
      <sz val="7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4" fontId="1" fillId="2" borderId="0" xfId="0" applyNumberFormat="1" applyFont="1" applyFill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4" fontId="1" fillId="2" borderId="4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4" fontId="9" fillId="2" borderId="1" xfId="0" applyNumberFormat="1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tabSelected="1" topLeftCell="G13" workbookViewId="0">
      <selection activeCell="L6" sqref="L6"/>
    </sheetView>
  </sheetViews>
  <sheetFormatPr defaultColWidth="10.7109375" defaultRowHeight="75.75" customHeight="1" x14ac:dyDescent="0.2"/>
  <cols>
    <col min="1" max="1" width="3.42578125" style="14" customWidth="1"/>
    <col min="2" max="2" width="13.5703125" style="15" customWidth="1"/>
    <col min="3" max="3" width="7.5703125" style="15" customWidth="1"/>
    <col min="4" max="4" width="24.28515625" style="9" customWidth="1"/>
    <col min="5" max="5" width="8.28515625" style="9" customWidth="1"/>
    <col min="6" max="7" width="10.7109375" style="16"/>
    <col min="8" max="8" width="10.5703125" style="16" customWidth="1"/>
    <col min="9" max="10" width="8.28515625" style="16" customWidth="1"/>
    <col min="11" max="11" width="7.28515625" style="9" customWidth="1"/>
    <col min="12" max="12" width="9.7109375" style="16" customWidth="1"/>
    <col min="13" max="13" width="10.85546875" style="16" customWidth="1"/>
    <col min="14" max="14" width="10.28515625" style="16" customWidth="1"/>
    <col min="15" max="15" width="10.5703125" style="16" customWidth="1"/>
    <col min="16" max="16" width="10" style="16" customWidth="1"/>
    <col min="17" max="17" width="9.7109375" style="16" customWidth="1"/>
    <col min="18" max="18" width="10.5703125" style="16" customWidth="1"/>
    <col min="19" max="19" width="10.42578125" style="16" customWidth="1"/>
    <col min="20" max="20" width="10.28515625" style="16" customWidth="1"/>
    <col min="21" max="22" width="10.140625" style="16" customWidth="1"/>
    <col min="23" max="23" width="10.42578125" style="16" customWidth="1"/>
    <col min="24" max="24" width="10.7109375" style="16" customWidth="1"/>
    <col min="25" max="25" width="10.5703125" style="16" customWidth="1"/>
    <col min="26" max="26" width="11" style="16" customWidth="1"/>
    <col min="27" max="27" width="10.5703125" style="16" customWidth="1"/>
    <col min="28" max="28" width="10.140625" style="16" customWidth="1"/>
    <col min="29" max="29" width="10.42578125" style="16" customWidth="1"/>
    <col min="30" max="30" width="10.85546875" style="16" customWidth="1"/>
    <col min="31" max="31" width="11" style="16" customWidth="1"/>
    <col min="32" max="32" width="10.28515625" style="16" customWidth="1"/>
    <col min="33" max="16384" width="10.7109375" style="9"/>
  </cols>
  <sheetData>
    <row r="1" spans="1:32" ht="31.5" customHeight="1" x14ac:dyDescent="0.25">
      <c r="A1" s="28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s="13" customFormat="1" ht="85.5" customHeight="1" x14ac:dyDescent="0.25">
      <c r="A2" s="10" t="s">
        <v>0</v>
      </c>
      <c r="B2" s="10" t="s">
        <v>47</v>
      </c>
      <c r="C2" s="10" t="s">
        <v>48</v>
      </c>
      <c r="D2" s="10" t="s">
        <v>52</v>
      </c>
      <c r="E2" s="10" t="s">
        <v>53</v>
      </c>
      <c r="F2" s="11" t="s">
        <v>1</v>
      </c>
      <c r="G2" s="22" t="s">
        <v>54</v>
      </c>
      <c r="H2" s="11" t="s">
        <v>55</v>
      </c>
      <c r="I2" s="11" t="s">
        <v>56</v>
      </c>
      <c r="J2" s="11" t="s">
        <v>65</v>
      </c>
      <c r="K2" s="10" t="s">
        <v>2</v>
      </c>
      <c r="L2" s="12">
        <v>2020</v>
      </c>
      <c r="M2" s="12">
        <v>2021</v>
      </c>
      <c r="N2" s="12">
        <v>2022</v>
      </c>
      <c r="O2" s="12">
        <v>2023</v>
      </c>
      <c r="P2" s="12">
        <v>2024</v>
      </c>
      <c r="Q2" s="12">
        <v>2025</v>
      </c>
      <c r="R2" s="12">
        <v>2026</v>
      </c>
      <c r="S2" s="12">
        <v>2027</v>
      </c>
      <c r="T2" s="12">
        <v>2028</v>
      </c>
      <c r="U2" s="12">
        <v>2029</v>
      </c>
      <c r="V2" s="12">
        <v>2030</v>
      </c>
      <c r="W2" s="12">
        <v>2031</v>
      </c>
      <c r="X2" s="12">
        <v>2032</v>
      </c>
      <c r="Y2" s="12">
        <v>2033</v>
      </c>
      <c r="Z2" s="12">
        <v>2034</v>
      </c>
      <c r="AA2" s="12">
        <v>2035</v>
      </c>
      <c r="AB2" s="12">
        <v>2036</v>
      </c>
      <c r="AC2" s="12">
        <v>2037</v>
      </c>
      <c r="AD2" s="12">
        <v>2038</v>
      </c>
      <c r="AE2" s="12">
        <v>2039</v>
      </c>
      <c r="AF2" s="12">
        <v>2040</v>
      </c>
    </row>
    <row r="3" spans="1:32" ht="171" customHeight="1" x14ac:dyDescent="0.2">
      <c r="A3" s="7">
        <v>1</v>
      </c>
      <c r="B3" s="8" t="s">
        <v>3</v>
      </c>
      <c r="C3" s="2" t="s">
        <v>49</v>
      </c>
      <c r="D3" s="1" t="s">
        <v>29</v>
      </c>
      <c r="E3" s="2" t="s">
        <v>19</v>
      </c>
      <c r="F3" s="3">
        <v>3000000</v>
      </c>
      <c r="G3" s="3">
        <v>499992</v>
      </c>
      <c r="H3" s="3">
        <f>L3</f>
        <v>83332</v>
      </c>
      <c r="I3" s="3" t="s">
        <v>57</v>
      </c>
      <c r="J3" s="36" t="s">
        <v>67</v>
      </c>
      <c r="K3" s="1" t="s">
        <v>4</v>
      </c>
      <c r="L3" s="3">
        <v>83332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</row>
    <row r="4" spans="1:32" ht="107.25" customHeight="1" x14ac:dyDescent="0.2">
      <c r="A4" s="7">
        <v>2</v>
      </c>
      <c r="B4" s="2" t="s">
        <v>5</v>
      </c>
      <c r="C4" s="2" t="s">
        <v>49</v>
      </c>
      <c r="D4" s="2" t="s">
        <v>6</v>
      </c>
      <c r="E4" s="2" t="s">
        <v>20</v>
      </c>
      <c r="F4" s="3">
        <v>6500000</v>
      </c>
      <c r="G4" s="3">
        <v>1450000</v>
      </c>
      <c r="H4" s="3">
        <f>L4</f>
        <v>240000</v>
      </c>
      <c r="I4" s="3" t="s">
        <v>57</v>
      </c>
      <c r="J4" s="3" t="s">
        <v>77</v>
      </c>
      <c r="K4" s="1" t="s">
        <v>4</v>
      </c>
      <c r="L4" s="3">
        <v>240000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</row>
    <row r="5" spans="1:32" ht="197.25" customHeight="1" x14ac:dyDescent="0.2">
      <c r="A5" s="7">
        <v>3</v>
      </c>
      <c r="B5" s="2" t="s">
        <v>7</v>
      </c>
      <c r="C5" s="2" t="s">
        <v>49</v>
      </c>
      <c r="D5" s="2" t="s">
        <v>8</v>
      </c>
      <c r="E5" s="2" t="s">
        <v>21</v>
      </c>
      <c r="F5" s="3">
        <v>3489228.36</v>
      </c>
      <c r="G5" s="3">
        <v>2839525</v>
      </c>
      <c r="H5" s="3">
        <f>L5+M5+N5+O5+P5+Q5+R5</f>
        <v>2475483</v>
      </c>
      <c r="I5" s="3" t="s">
        <v>58</v>
      </c>
      <c r="J5" s="3" t="s">
        <v>76</v>
      </c>
      <c r="K5" s="1" t="s">
        <v>4</v>
      </c>
      <c r="L5" s="3">
        <v>72808</v>
      </c>
      <c r="M5" s="3">
        <v>436850</v>
      </c>
      <c r="N5" s="3">
        <v>436850</v>
      </c>
      <c r="O5" s="3">
        <v>436850</v>
      </c>
      <c r="P5" s="3">
        <v>436850</v>
      </c>
      <c r="Q5" s="3">
        <v>436850</v>
      </c>
      <c r="R5" s="3">
        <v>218425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</row>
    <row r="6" spans="1:32" ht="201" customHeight="1" x14ac:dyDescent="0.2">
      <c r="A6" s="7">
        <v>4</v>
      </c>
      <c r="B6" s="2" t="s">
        <v>9</v>
      </c>
      <c r="C6" s="2" t="s">
        <v>49</v>
      </c>
      <c r="D6" s="2" t="s">
        <v>10</v>
      </c>
      <c r="E6" s="7" t="s">
        <v>22</v>
      </c>
      <c r="F6" s="3">
        <v>10000000</v>
      </c>
      <c r="G6" s="3">
        <v>10000000</v>
      </c>
      <c r="H6" s="3">
        <f>M6+N6+O6+P6+Q6+R6+S6+T6+U6+V6+W6+X6+Y6+Z6+AA6+AB6+AC6+AD6+AE6+AF6</f>
        <v>10000000</v>
      </c>
      <c r="I6" s="3" t="s">
        <v>59</v>
      </c>
      <c r="J6" s="3" t="s">
        <v>70</v>
      </c>
      <c r="K6" s="1" t="s">
        <v>4</v>
      </c>
      <c r="L6" s="3">
        <v>0</v>
      </c>
      <c r="M6" s="3">
        <v>500152</v>
      </c>
      <c r="N6" s="3">
        <v>499992</v>
      </c>
      <c r="O6" s="3">
        <v>499992</v>
      </c>
      <c r="P6" s="3">
        <v>499992</v>
      </c>
      <c r="Q6" s="3">
        <v>499992</v>
      </c>
      <c r="R6" s="3">
        <v>499992</v>
      </c>
      <c r="S6" s="3">
        <v>499992</v>
      </c>
      <c r="T6" s="3">
        <v>499992</v>
      </c>
      <c r="U6" s="3">
        <v>499992</v>
      </c>
      <c r="V6" s="3">
        <v>499992</v>
      </c>
      <c r="W6" s="3">
        <v>499992</v>
      </c>
      <c r="X6" s="3">
        <v>499992</v>
      </c>
      <c r="Y6" s="3">
        <v>499992</v>
      </c>
      <c r="Z6" s="3">
        <v>499992</v>
      </c>
      <c r="AA6" s="3">
        <v>499992</v>
      </c>
      <c r="AB6" s="3">
        <v>499992</v>
      </c>
      <c r="AC6" s="3">
        <v>499992</v>
      </c>
      <c r="AD6" s="3">
        <v>499992</v>
      </c>
      <c r="AE6" s="3">
        <v>499992</v>
      </c>
      <c r="AF6" s="3">
        <v>499992</v>
      </c>
    </row>
    <row r="7" spans="1:32" ht="85.5" customHeight="1" x14ac:dyDescent="0.2">
      <c r="A7" s="7">
        <v>5</v>
      </c>
      <c r="B7" s="2" t="s">
        <v>11</v>
      </c>
      <c r="C7" s="2" t="s">
        <v>50</v>
      </c>
      <c r="D7" s="1" t="s">
        <v>12</v>
      </c>
      <c r="E7" s="2" t="s">
        <v>23</v>
      </c>
      <c r="F7" s="3">
        <v>3597388</v>
      </c>
      <c r="G7" s="3">
        <v>364388</v>
      </c>
      <c r="H7" s="3">
        <f>L7</f>
        <v>59388</v>
      </c>
      <c r="I7" s="3" t="s">
        <v>57</v>
      </c>
      <c r="J7" s="3" t="s">
        <v>72</v>
      </c>
      <c r="K7" s="1" t="s">
        <v>4</v>
      </c>
      <c r="L7" s="3">
        <v>59388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</row>
    <row r="8" spans="1:32" s="21" customFormat="1" ht="82.5" customHeight="1" x14ac:dyDescent="0.2">
      <c r="A8" s="17">
        <v>6</v>
      </c>
      <c r="B8" s="18" t="s">
        <v>11</v>
      </c>
      <c r="C8" s="18" t="s">
        <v>50</v>
      </c>
      <c r="D8" s="18" t="s">
        <v>13</v>
      </c>
      <c r="E8" s="18" t="s">
        <v>24</v>
      </c>
      <c r="F8" s="20">
        <v>813500</v>
      </c>
      <c r="G8" s="20">
        <v>84739.6</v>
      </c>
      <c r="H8" s="20">
        <f>L8</f>
        <v>0</v>
      </c>
      <c r="I8" s="20" t="s">
        <v>60</v>
      </c>
      <c r="J8" s="20" t="s">
        <v>75</v>
      </c>
      <c r="K8" s="19" t="s">
        <v>4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ht="70.5" customHeight="1" x14ac:dyDescent="0.2">
      <c r="A9" s="7">
        <v>7</v>
      </c>
      <c r="B9" s="2" t="s">
        <v>11</v>
      </c>
      <c r="C9" s="2" t="s">
        <v>50</v>
      </c>
      <c r="D9" s="2" t="s">
        <v>14</v>
      </c>
      <c r="E9" s="2" t="s">
        <v>25</v>
      </c>
      <c r="F9" s="3">
        <v>241680</v>
      </c>
      <c r="G9" s="3">
        <v>40847.279999999999</v>
      </c>
      <c r="H9" s="3">
        <f>L9</f>
        <v>6807.88</v>
      </c>
      <c r="I9" s="3" t="s">
        <v>57</v>
      </c>
      <c r="J9" s="3" t="s">
        <v>73</v>
      </c>
      <c r="K9" s="1" t="s">
        <v>4</v>
      </c>
      <c r="L9" s="3">
        <v>6807.88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</row>
    <row r="10" spans="1:32" s="21" customFormat="1" ht="79.5" customHeight="1" x14ac:dyDescent="0.2">
      <c r="A10" s="17">
        <v>8</v>
      </c>
      <c r="B10" s="18" t="s">
        <v>11</v>
      </c>
      <c r="C10" s="18" t="s">
        <v>50</v>
      </c>
      <c r="D10" s="18" t="s">
        <v>15</v>
      </c>
      <c r="E10" s="18" t="s">
        <v>26</v>
      </c>
      <c r="F10" s="20">
        <v>437598.24</v>
      </c>
      <c r="G10" s="20">
        <v>72000</v>
      </c>
      <c r="H10" s="20">
        <f>L10</f>
        <v>0</v>
      </c>
      <c r="I10" s="20" t="s">
        <v>74</v>
      </c>
      <c r="J10" s="20" t="s">
        <v>73</v>
      </c>
      <c r="K10" s="19" t="s">
        <v>4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ht="60.75" customHeight="1" x14ac:dyDescent="0.2">
      <c r="A11" s="7">
        <v>9</v>
      </c>
      <c r="B11" s="2" t="s">
        <v>11</v>
      </c>
      <c r="C11" s="2" t="s">
        <v>50</v>
      </c>
      <c r="D11" s="2" t="s">
        <v>16</v>
      </c>
      <c r="E11" s="1" t="s">
        <v>27</v>
      </c>
      <c r="F11" s="3">
        <v>60010</v>
      </c>
      <c r="G11" s="3">
        <v>12010</v>
      </c>
      <c r="H11" s="3">
        <f>L11</f>
        <v>2010</v>
      </c>
      <c r="I11" s="3" t="s">
        <v>57</v>
      </c>
      <c r="J11" s="3" t="s">
        <v>72</v>
      </c>
      <c r="K11" s="1" t="s">
        <v>4</v>
      </c>
      <c r="L11" s="3">
        <v>2010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</row>
    <row r="12" spans="1:32" ht="64.5" customHeight="1" x14ac:dyDescent="0.2">
      <c r="A12" s="7">
        <v>10</v>
      </c>
      <c r="B12" s="2" t="s">
        <v>11</v>
      </c>
      <c r="C12" s="2" t="s">
        <v>50</v>
      </c>
      <c r="D12" s="2" t="s">
        <v>17</v>
      </c>
      <c r="E12" s="1" t="s">
        <v>28</v>
      </c>
      <c r="F12" s="3">
        <v>134431</v>
      </c>
      <c r="G12" s="3">
        <v>113258.04</v>
      </c>
      <c r="H12" s="3">
        <f>L12+M12+N12+O12+P12+Q12+R12+S12</f>
        <v>101495.34</v>
      </c>
      <c r="I12" s="3" t="s">
        <v>61</v>
      </c>
      <c r="J12" s="3" t="s">
        <v>71</v>
      </c>
      <c r="K12" s="1" t="s">
        <v>4</v>
      </c>
      <c r="L12" s="3">
        <v>2352.54</v>
      </c>
      <c r="M12" s="3">
        <v>14115.24</v>
      </c>
      <c r="N12" s="3">
        <v>14115.24</v>
      </c>
      <c r="O12" s="3">
        <v>14115.24</v>
      </c>
      <c r="P12" s="3">
        <v>14115.24</v>
      </c>
      <c r="Q12" s="3">
        <v>14214</v>
      </c>
      <c r="R12" s="3">
        <v>14233.92</v>
      </c>
      <c r="S12" s="3">
        <v>14233.92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</row>
    <row r="13" spans="1:32" ht="54.75" customHeight="1" x14ac:dyDescent="0.2">
      <c r="A13" s="7">
        <v>11</v>
      </c>
      <c r="B13" s="2" t="s">
        <v>11</v>
      </c>
      <c r="C13" s="2" t="s">
        <v>50</v>
      </c>
      <c r="D13" s="2" t="s">
        <v>30</v>
      </c>
      <c r="E13" s="1" t="s">
        <v>33</v>
      </c>
      <c r="F13" s="3">
        <v>485445</v>
      </c>
      <c r="G13" s="3">
        <v>450385.46</v>
      </c>
      <c r="H13" s="3">
        <f>L13+M13+N13+O13+P13+Q13+R13+S13+T13+U13+V13+W13+X13+Y13</f>
        <v>423416.25999999995</v>
      </c>
      <c r="I13" s="3" t="s">
        <v>62</v>
      </c>
      <c r="J13" s="3" t="s">
        <v>71</v>
      </c>
      <c r="K13" s="1" t="s">
        <v>4</v>
      </c>
      <c r="L13" s="3">
        <v>5393.84</v>
      </c>
      <c r="M13" s="3">
        <v>32363.040000000001</v>
      </c>
      <c r="N13" s="3">
        <v>32363.040000000001</v>
      </c>
      <c r="O13" s="3">
        <v>32363.040000000001</v>
      </c>
      <c r="P13" s="3">
        <v>32363.040000000001</v>
      </c>
      <c r="Q13" s="3">
        <v>32363.040000000001</v>
      </c>
      <c r="R13" s="3">
        <v>32363.040000000001</v>
      </c>
      <c r="S13" s="3">
        <v>32363.040000000001</v>
      </c>
      <c r="T13" s="3">
        <v>32363.040000000001</v>
      </c>
      <c r="U13" s="3">
        <v>32363.040000000001</v>
      </c>
      <c r="V13" s="3">
        <v>32363.040000000001</v>
      </c>
      <c r="W13" s="3">
        <v>32363.040000000001</v>
      </c>
      <c r="X13" s="3">
        <v>32363.040000000001</v>
      </c>
      <c r="Y13" s="3">
        <v>29665.94</v>
      </c>
      <c r="Z13" s="3"/>
      <c r="AA13" s="3"/>
      <c r="AB13" s="3"/>
      <c r="AC13" s="3"/>
      <c r="AD13" s="3"/>
      <c r="AE13" s="3"/>
      <c r="AF13" s="3"/>
    </row>
    <row r="14" spans="1:32" ht="54.75" customHeight="1" x14ac:dyDescent="0.2">
      <c r="A14" s="7">
        <v>12</v>
      </c>
      <c r="B14" s="2" t="s">
        <v>11</v>
      </c>
      <c r="C14" s="2" t="s">
        <v>50</v>
      </c>
      <c r="D14" s="2" t="s">
        <v>51</v>
      </c>
      <c r="E14" s="1" t="s">
        <v>34</v>
      </c>
      <c r="F14" s="3">
        <v>210000</v>
      </c>
      <c r="G14" s="3">
        <v>210000</v>
      </c>
      <c r="H14" s="3">
        <f>Z14+Y14+X14+W14+V14+U14+T14+S14+R14+Q14+P14+O14+N14+M14+L14</f>
        <v>198333.90000000008</v>
      </c>
      <c r="I14" s="3" t="s">
        <v>63</v>
      </c>
      <c r="J14" s="3" t="s">
        <v>71</v>
      </c>
      <c r="K14" s="1" t="s">
        <v>4</v>
      </c>
      <c r="L14" s="3">
        <v>2333.34</v>
      </c>
      <c r="M14" s="3">
        <v>14000.04</v>
      </c>
      <c r="N14" s="3">
        <v>14000.04</v>
      </c>
      <c r="O14" s="3">
        <v>14000.04</v>
      </c>
      <c r="P14" s="3">
        <v>14000.04</v>
      </c>
      <c r="Q14" s="3">
        <v>14000.04</v>
      </c>
      <c r="R14" s="3">
        <v>14000.04</v>
      </c>
      <c r="S14" s="3">
        <v>14000.04</v>
      </c>
      <c r="T14" s="3">
        <v>14000.04</v>
      </c>
      <c r="U14" s="3">
        <v>14000.04</v>
      </c>
      <c r="V14" s="3">
        <v>14000.04</v>
      </c>
      <c r="W14" s="3">
        <v>14000.04</v>
      </c>
      <c r="X14" s="3">
        <v>14000.04</v>
      </c>
      <c r="Y14" s="3">
        <v>14000.04</v>
      </c>
      <c r="Z14" s="3">
        <v>14000.04</v>
      </c>
      <c r="AA14" s="3"/>
      <c r="AB14" s="3"/>
      <c r="AC14" s="3"/>
      <c r="AD14" s="3"/>
      <c r="AE14" s="3"/>
      <c r="AF14" s="3"/>
    </row>
    <row r="15" spans="1:32" ht="117" customHeight="1" x14ac:dyDescent="0.2">
      <c r="A15" s="7">
        <v>13</v>
      </c>
      <c r="B15" s="2" t="s">
        <v>31</v>
      </c>
      <c r="C15" s="2" t="s">
        <v>49</v>
      </c>
      <c r="D15" s="2" t="s">
        <v>44</v>
      </c>
      <c r="E15" s="2" t="s">
        <v>32</v>
      </c>
      <c r="F15" s="3">
        <v>13000000</v>
      </c>
      <c r="G15" s="3">
        <v>13000000</v>
      </c>
      <c r="H15" s="3">
        <f>AF15+AE15+AD15+AC15+AB15+AA15+Z15+Y15+X15+W15+V15+U15+T15+S15+R15+Q15+P15+O15+N15+M15</f>
        <v>13000000</v>
      </c>
      <c r="I15" s="3" t="s">
        <v>59</v>
      </c>
      <c r="J15" s="3" t="s">
        <v>69</v>
      </c>
      <c r="K15" s="1" t="s">
        <v>4</v>
      </c>
      <c r="L15" s="3">
        <v>0</v>
      </c>
      <c r="M15" s="3">
        <v>650152</v>
      </c>
      <c r="N15" s="3">
        <v>649992</v>
      </c>
      <c r="O15" s="3">
        <v>649992</v>
      </c>
      <c r="P15" s="3">
        <v>649992</v>
      </c>
      <c r="Q15" s="3">
        <v>649992</v>
      </c>
      <c r="R15" s="3">
        <v>649992</v>
      </c>
      <c r="S15" s="3">
        <v>649992</v>
      </c>
      <c r="T15" s="3">
        <v>649992</v>
      </c>
      <c r="U15" s="3">
        <v>649992</v>
      </c>
      <c r="V15" s="3">
        <v>649992</v>
      </c>
      <c r="W15" s="3">
        <v>649992</v>
      </c>
      <c r="X15" s="3">
        <v>649992</v>
      </c>
      <c r="Y15" s="3">
        <v>649992</v>
      </c>
      <c r="Z15" s="3">
        <v>649992</v>
      </c>
      <c r="AA15" s="3">
        <v>649992</v>
      </c>
      <c r="AB15" s="3">
        <v>649992</v>
      </c>
      <c r="AC15" s="3">
        <v>649992</v>
      </c>
      <c r="AD15" s="3">
        <v>649992</v>
      </c>
      <c r="AE15" s="3">
        <v>649992</v>
      </c>
      <c r="AF15" s="3">
        <v>649992</v>
      </c>
    </row>
    <row r="16" spans="1:32" ht="67.5" customHeight="1" x14ac:dyDescent="0.2">
      <c r="A16" s="7">
        <v>14</v>
      </c>
      <c r="B16" s="2" t="s">
        <v>35</v>
      </c>
      <c r="C16" s="2" t="s">
        <v>49</v>
      </c>
      <c r="D16" s="2" t="s">
        <v>45</v>
      </c>
      <c r="E16" s="1" t="s">
        <v>36</v>
      </c>
      <c r="F16" s="3">
        <v>3000000</v>
      </c>
      <c r="G16" s="3">
        <v>3000000</v>
      </c>
      <c r="H16" s="3">
        <f>Y16+X16+W16+V16+U16+T16+S16+R16+Q16+P16+O16+N16+M16+Z16+AA16+AB16+AC16+AD16+AE16+AF16</f>
        <v>3000000</v>
      </c>
      <c r="I16" s="3" t="s">
        <v>59</v>
      </c>
      <c r="J16" s="3" t="s">
        <v>67</v>
      </c>
      <c r="K16" s="1" t="s">
        <v>4</v>
      </c>
      <c r="L16" s="3">
        <v>0</v>
      </c>
      <c r="M16" s="3">
        <v>150000</v>
      </c>
      <c r="N16" s="3">
        <v>150000</v>
      </c>
      <c r="O16" s="3">
        <v>150000</v>
      </c>
      <c r="P16" s="3">
        <v>150000</v>
      </c>
      <c r="Q16" s="3">
        <v>150000</v>
      </c>
      <c r="R16" s="3">
        <v>150000</v>
      </c>
      <c r="S16" s="3">
        <v>150000</v>
      </c>
      <c r="T16" s="3">
        <v>150000</v>
      </c>
      <c r="U16" s="3">
        <v>150000</v>
      </c>
      <c r="V16" s="3">
        <v>150000</v>
      </c>
      <c r="W16" s="3">
        <v>150000</v>
      </c>
      <c r="X16" s="3">
        <v>150000</v>
      </c>
      <c r="Y16" s="3">
        <v>150000</v>
      </c>
      <c r="Z16" s="3">
        <v>150000</v>
      </c>
      <c r="AA16" s="3">
        <v>150000</v>
      </c>
      <c r="AB16" s="3">
        <v>150000</v>
      </c>
      <c r="AC16" s="3">
        <v>150000</v>
      </c>
      <c r="AD16" s="3">
        <v>150000</v>
      </c>
      <c r="AE16" s="3">
        <v>150000</v>
      </c>
      <c r="AF16" s="3">
        <v>150000</v>
      </c>
    </row>
    <row r="17" spans="1:32" ht="113.25" customHeight="1" x14ac:dyDescent="0.2">
      <c r="A17" s="7">
        <v>15</v>
      </c>
      <c r="B17" s="2" t="s">
        <v>37</v>
      </c>
      <c r="C17" s="2" t="s">
        <v>49</v>
      </c>
      <c r="D17" s="2" t="s">
        <v>46</v>
      </c>
      <c r="E17" s="2" t="s">
        <v>38</v>
      </c>
      <c r="F17" s="3">
        <v>10000000</v>
      </c>
      <c r="G17" s="3">
        <v>10000000</v>
      </c>
      <c r="H17" s="3">
        <f>M17+N17+O17+P17+Q17+R17+S17+T17+U17+V17+W17+X17+Y17+Z17+AA17</f>
        <v>10000000</v>
      </c>
      <c r="I17" s="3" t="s">
        <v>64</v>
      </c>
      <c r="J17" s="3" t="s">
        <v>68</v>
      </c>
      <c r="K17" s="1" t="s">
        <v>4</v>
      </c>
      <c r="L17" s="3">
        <v>0</v>
      </c>
      <c r="M17" s="3">
        <v>666760</v>
      </c>
      <c r="N17" s="3">
        <v>666660</v>
      </c>
      <c r="O17" s="3">
        <v>666660</v>
      </c>
      <c r="P17" s="3">
        <v>666660</v>
      </c>
      <c r="Q17" s="3">
        <v>666660</v>
      </c>
      <c r="R17" s="3">
        <v>666660</v>
      </c>
      <c r="S17" s="3">
        <v>666660</v>
      </c>
      <c r="T17" s="3">
        <v>666660</v>
      </c>
      <c r="U17" s="3">
        <v>666660</v>
      </c>
      <c r="V17" s="3">
        <v>666660</v>
      </c>
      <c r="W17" s="3">
        <v>666660</v>
      </c>
      <c r="X17" s="3">
        <v>666660</v>
      </c>
      <c r="Y17" s="3">
        <v>666660</v>
      </c>
      <c r="Z17" s="3">
        <v>666660</v>
      </c>
      <c r="AA17" s="3">
        <v>666660</v>
      </c>
      <c r="AB17" s="3"/>
      <c r="AC17" s="3"/>
      <c r="AD17" s="3"/>
      <c r="AE17" s="3"/>
      <c r="AF17" s="3"/>
    </row>
    <row r="18" spans="1:32" s="6" customFormat="1" ht="21.75" customHeight="1" x14ac:dyDescent="0.15">
      <c r="A18" s="26" t="s">
        <v>18</v>
      </c>
      <c r="B18" s="27"/>
      <c r="C18" s="27"/>
      <c r="D18" s="27"/>
      <c r="E18" s="27"/>
      <c r="F18" s="27"/>
      <c r="G18" s="23"/>
      <c r="H18" s="4">
        <f>L18+M18+N18+O18+P18+Q18+R18+S18+T18+U18+V18+W18+X18+Y18+Z18+AA18+AB18+AC18+AD18+AE18+AF18</f>
        <v>39590266.379999995</v>
      </c>
      <c r="I18" s="4"/>
      <c r="J18" s="4"/>
      <c r="K18" s="5"/>
      <c r="L18" s="4">
        <f t="shared" ref="L18:Z18" si="0">L3+L4+L5+L6+L7+L8+L9+L10+L11+L12+L13+L14+L15+L16+L17</f>
        <v>474425.60000000003</v>
      </c>
      <c r="M18" s="4">
        <f t="shared" si="0"/>
        <v>2464392.3200000003</v>
      </c>
      <c r="N18" s="4">
        <f t="shared" si="0"/>
        <v>2463972.3200000003</v>
      </c>
      <c r="O18" s="4">
        <f t="shared" si="0"/>
        <v>2463972.3200000003</v>
      </c>
      <c r="P18" s="4">
        <f t="shared" si="0"/>
        <v>2463972.3200000003</v>
      </c>
      <c r="Q18" s="4">
        <f t="shared" si="0"/>
        <v>2464071.08</v>
      </c>
      <c r="R18" s="4">
        <f t="shared" si="0"/>
        <v>2245666</v>
      </c>
      <c r="S18" s="4">
        <f t="shared" si="0"/>
        <v>2027241</v>
      </c>
      <c r="T18" s="4">
        <f t="shared" si="0"/>
        <v>2013007.08</v>
      </c>
      <c r="U18" s="4">
        <f t="shared" si="0"/>
        <v>2013007.08</v>
      </c>
      <c r="V18" s="4">
        <f t="shared" si="0"/>
        <v>2013007.08</v>
      </c>
      <c r="W18" s="4">
        <f t="shared" si="0"/>
        <v>2013007.08</v>
      </c>
      <c r="X18" s="4">
        <f t="shared" si="0"/>
        <v>2013007.08</v>
      </c>
      <c r="Y18" s="4">
        <f t="shared" si="0"/>
        <v>2010309.98</v>
      </c>
      <c r="Z18" s="4">
        <f t="shared" si="0"/>
        <v>1980644.04</v>
      </c>
      <c r="AA18" s="4">
        <f>AA3+AA4+AA5+AA6+AA7+AA8+AA9+AA10+AA11+AA12+AA14+AA15+AA16+AA17</f>
        <v>1966644</v>
      </c>
      <c r="AB18" s="4">
        <f>AB3+AB4+AB5+AB6+AB7+AB9+AB10+AB11+AB12+AB13+AB14+AB15+AB16+AB17</f>
        <v>1299984</v>
      </c>
      <c r="AC18" s="4">
        <f>AC3+AC4+AC5+AC6+AC7+AC8+AC9+AC10+AC11+AC12+AC13+AC14+AC15+AC16+AC17</f>
        <v>1299984</v>
      </c>
      <c r="AD18" s="4">
        <f>AD3+AD4+AD5+AD6+AD7+AD8+AD9+AD10+AD11+AD12+AD13+AD14+AD15+AD16+AD17</f>
        <v>1299984</v>
      </c>
      <c r="AE18" s="4">
        <f>AE3+AE4+AE5+AE6+AE7+AE8+AE9+AE10+AE11+AE12+AE13+AE14+AE15+AE16+AE17</f>
        <v>1299984</v>
      </c>
      <c r="AF18" s="4">
        <f>AF3+AF4+AF5+AF6+AF7+AF8+AF9+AF10+AF11+AF12+AF13+AF14+AF15+AF16+AF17</f>
        <v>1299984</v>
      </c>
    </row>
    <row r="19" spans="1:32" ht="55.5" customHeight="1" x14ac:dyDescent="0.2">
      <c r="A19" s="24">
        <v>16</v>
      </c>
      <c r="B19" s="2" t="s">
        <v>39</v>
      </c>
      <c r="C19" s="2" t="s">
        <v>50</v>
      </c>
      <c r="D19" s="2" t="s">
        <v>42</v>
      </c>
      <c r="E19" s="2" t="s">
        <v>43</v>
      </c>
      <c r="F19" s="3"/>
      <c r="G19" s="3"/>
      <c r="H19" s="3">
        <v>1500000</v>
      </c>
      <c r="I19" s="3"/>
      <c r="J19" s="3"/>
      <c r="K19" s="1" t="s">
        <v>4</v>
      </c>
      <c r="L19" s="3"/>
      <c r="M19" s="3">
        <f>H19</f>
        <v>1500000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s="6" customFormat="1" ht="29.25" customHeight="1" x14ac:dyDescent="0.15">
      <c r="A20" s="26" t="s">
        <v>40</v>
      </c>
      <c r="B20" s="30"/>
      <c r="C20" s="30"/>
      <c r="D20" s="30"/>
      <c r="E20" s="30"/>
      <c r="F20" s="30"/>
      <c r="G20" s="25"/>
      <c r="H20" s="4">
        <f>H18+H19</f>
        <v>41090266.379999995</v>
      </c>
      <c r="I20" s="4"/>
      <c r="J20" s="4"/>
      <c r="K20" s="5"/>
      <c r="L20" s="4">
        <f>L18</f>
        <v>474425.60000000003</v>
      </c>
      <c r="M20" s="4">
        <f>M18+M19</f>
        <v>3964392.3200000003</v>
      </c>
      <c r="N20" s="4">
        <f t="shared" ref="N20:AF20" si="1">N18</f>
        <v>2463972.3200000003</v>
      </c>
      <c r="O20" s="4">
        <f t="shared" si="1"/>
        <v>2463972.3200000003</v>
      </c>
      <c r="P20" s="4">
        <f t="shared" si="1"/>
        <v>2463972.3200000003</v>
      </c>
      <c r="Q20" s="4">
        <f t="shared" si="1"/>
        <v>2464071.08</v>
      </c>
      <c r="R20" s="4">
        <f t="shared" si="1"/>
        <v>2245666</v>
      </c>
      <c r="S20" s="4">
        <f t="shared" si="1"/>
        <v>2027241</v>
      </c>
      <c r="T20" s="4">
        <f t="shared" si="1"/>
        <v>2013007.08</v>
      </c>
      <c r="U20" s="4">
        <f t="shared" si="1"/>
        <v>2013007.08</v>
      </c>
      <c r="V20" s="4">
        <f t="shared" si="1"/>
        <v>2013007.08</v>
      </c>
      <c r="W20" s="4">
        <f t="shared" si="1"/>
        <v>2013007.08</v>
      </c>
      <c r="X20" s="4">
        <f t="shared" si="1"/>
        <v>2013007.08</v>
      </c>
      <c r="Y20" s="4">
        <f t="shared" si="1"/>
        <v>2010309.98</v>
      </c>
      <c r="Z20" s="4">
        <f t="shared" si="1"/>
        <v>1980644.04</v>
      </c>
      <c r="AA20" s="4">
        <f t="shared" si="1"/>
        <v>1966644</v>
      </c>
      <c r="AB20" s="4">
        <f t="shared" si="1"/>
        <v>1299984</v>
      </c>
      <c r="AC20" s="4">
        <f t="shared" si="1"/>
        <v>1299984</v>
      </c>
      <c r="AD20" s="4">
        <f t="shared" si="1"/>
        <v>1299984</v>
      </c>
      <c r="AE20" s="4">
        <f t="shared" si="1"/>
        <v>1299984</v>
      </c>
      <c r="AF20" s="4">
        <f t="shared" si="1"/>
        <v>1299984</v>
      </c>
    </row>
    <row r="21" spans="1:32" ht="46.5" customHeight="1" x14ac:dyDescent="0.2">
      <c r="A21" s="34" t="s">
        <v>66</v>
      </c>
      <c r="B21" s="35"/>
      <c r="C21" s="35"/>
      <c r="D21" s="35"/>
      <c r="E21" s="35"/>
      <c r="F21" s="35"/>
      <c r="G21" s="32"/>
      <c r="H21" s="32"/>
      <c r="I21" s="32"/>
      <c r="J21" s="32"/>
      <c r="K21" s="31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3"/>
    </row>
  </sheetData>
  <mergeCells count="4">
    <mergeCell ref="A21:F21"/>
    <mergeCell ref="A18:F18"/>
    <mergeCell ref="A1:AF1"/>
    <mergeCell ref="A20:F20"/>
  </mergeCells>
  <pageMargins left="3.937007874015748E-2" right="3.937007874015748E-2" top="0.15748031496062992" bottom="0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2020-11-09T12:01:53Z</dcterms:modified>
</cp:coreProperties>
</file>